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889fa23690d02ae65b5aa5e30af8df22300f6167/47404015227/deed3b09-0f02-4884-b23a-12504ce1fddc/"/>
    </mc:Choice>
  </mc:AlternateContent>
  <xr:revisionPtr revIDLastSave="0" documentId="13_ncr:1_{F00BB94F-5F86-499C-B3C7-F84A3C505CA5}" xr6:coauthVersionLast="47" xr6:coauthVersionMax="47" xr10:uidLastSave="{00000000-0000-0000-0000-000000000000}"/>
  <bookViews>
    <workbookView xWindow="-110" yWindow="-110" windowWidth="19420" windowHeight="11500" xr2:uid="{6B2B7621-D651-4ABA-AA00-AE046CBB18D9}"/>
  </bookViews>
  <sheets>
    <sheet name="Lisa 5 TI " sheetId="1" r:id="rId1"/>
  </sheets>
  <definedNames>
    <definedName name="_xlnm._FilterDatabase" localSheetId="0" hidden="1">'Lisa 5 TI '!$A$13:$F$29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J21" i="1"/>
  <c r="J20" i="1" s="1"/>
  <c r="J19" i="1" s="1"/>
  <c r="K18" i="1"/>
  <c r="K22" i="1"/>
  <c r="K23" i="1"/>
  <c r="K24" i="1"/>
  <c r="K21" i="1" s="1"/>
  <c r="K20" i="1" s="1"/>
  <c r="K19" i="1" s="1"/>
  <c r="K25" i="1"/>
  <c r="K26" i="1"/>
  <c r="K28" i="1"/>
  <c r="K11" i="1" s="1"/>
  <c r="K29" i="1"/>
  <c r="K30" i="1"/>
  <c r="K17" i="1"/>
  <c r="J16" i="1"/>
  <c r="K16" i="1"/>
  <c r="J6" i="1"/>
  <c r="J7" i="1" s="1"/>
  <c r="K6" i="1"/>
  <c r="K7" i="1"/>
  <c r="J8" i="1"/>
  <c r="K8" i="1"/>
  <c r="J9" i="1"/>
  <c r="K9" i="1"/>
  <c r="J10" i="1"/>
  <c r="K10" i="1"/>
  <c r="J11" i="1"/>
  <c r="H27" i="1"/>
  <c r="I27" i="1"/>
  <c r="H21" i="1"/>
  <c r="H20" i="1" s="1"/>
  <c r="H19" i="1" s="1"/>
  <c r="I21" i="1"/>
  <c r="I20" i="1" s="1"/>
  <c r="I19" i="1" s="1"/>
  <c r="I18" i="1"/>
  <c r="I22" i="1"/>
  <c r="I23" i="1"/>
  <c r="I24" i="1"/>
  <c r="I25" i="1"/>
  <c r="I26" i="1"/>
  <c r="I28" i="1"/>
  <c r="I11" i="1" s="1"/>
  <c r="I29" i="1"/>
  <c r="I30" i="1"/>
  <c r="I17" i="1"/>
  <c r="H16" i="1"/>
  <c r="I16" i="1"/>
  <c r="H6" i="1"/>
  <c r="H7" i="1" s="1"/>
  <c r="I6" i="1"/>
  <c r="I7" i="1" s="1"/>
  <c r="H8" i="1"/>
  <c r="I8" i="1"/>
  <c r="H9" i="1"/>
  <c r="I9" i="1"/>
  <c r="H10" i="1"/>
  <c r="I10" i="1"/>
  <c r="H11" i="1"/>
  <c r="G27" i="1"/>
  <c r="G11" i="1"/>
  <c r="G10" i="1"/>
  <c r="G9" i="1"/>
  <c r="G8" i="1"/>
  <c r="G21" i="1"/>
  <c r="G20" i="1" s="1"/>
  <c r="G19" i="1" s="1"/>
  <c r="J12" i="1" l="1"/>
  <c r="K12" i="1"/>
  <c r="H12" i="1"/>
  <c r="I12" i="1"/>
  <c r="G12" i="1"/>
  <c r="G16" i="1"/>
  <c r="G6" i="1"/>
  <c r="G7" i="1" s="1"/>
</calcChain>
</file>

<file path=xl/sharedStrings.xml><?xml version="1.0" encoding="utf-8"?>
<sst xmlns="http://schemas.openxmlformats.org/spreadsheetml/2006/main" count="63" uniqueCount="48">
  <si>
    <t>Tulud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</si>
  <si>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</si>
  <si>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</si>
  <si>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</si>
  <si>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</si>
  <si>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</si>
  <si>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</si>
  <si>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</si>
  <si>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</si>
  <si>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</si>
  <si>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</si>
  <si>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</si>
  <si>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</si>
  <si>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/>
  </si>
  <si>
    <t>Periood asutuse kulumudelis</t>
  </si>
  <si>
    <t>TULUD KOKKU</t>
  </si>
  <si>
    <t>XX010000</t>
  </si>
  <si>
    <t>Programmide ülene</t>
  </si>
  <si>
    <t>KULUD  KOKKU</t>
  </si>
  <si>
    <t>KÄIBEMAKS  KOKKU</t>
  </si>
  <si>
    <t>20</t>
  </si>
  <si>
    <t>10</t>
  </si>
  <si>
    <t xml:space="preserve">Kulud 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</si>
  <si>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</si>
  <si>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Trahvid, sunniraha ja menetluskulude hüvitised</t>
  </si>
  <si>
    <t>40</t>
  </si>
  <si>
    <t>Saadud välistoetused</t>
  </si>
  <si>
    <t>TULEMUSVALDKOND  HEAOLU</t>
  </si>
  <si>
    <t>Tööelu kvaliteedi arendamine</t>
  </si>
  <si>
    <t>HE010103</t>
  </si>
  <si>
    <t>SE070036</t>
  </si>
  <si>
    <t>Töövaidl komisj kaasistujate tasud</t>
  </si>
  <si>
    <t>SE000028</t>
  </si>
  <si>
    <t>Vahendid RKASile</t>
  </si>
  <si>
    <t xml:space="preserve">TÖÖTURU  PROGRAMM </t>
  </si>
  <si>
    <t>Lisa 5</t>
  </si>
  <si>
    <t>Tööinspektsioon</t>
  </si>
  <si>
    <t>Tulud kokku</t>
  </si>
  <si>
    <t xml:space="preserve">MKMi 25.01.2024 kk-ga nr 10 kinnitatud eelarve </t>
  </si>
  <si>
    <t>MKMi 10.06.2024 kk nr 41</t>
  </si>
  <si>
    <t>Lõplik eelarve 2024</t>
  </si>
  <si>
    <t>EELARVE_ ULE</t>
  </si>
  <si>
    <t>2024_05</t>
  </si>
  <si>
    <t xml:space="preserve">MKMi 12.07.2024 kk-ga nr 59 kinnitatud eelarve </t>
  </si>
  <si>
    <t>SEADUSE_MUUDATUS</t>
  </si>
  <si>
    <t>2024_03</t>
  </si>
  <si>
    <t>2024. aasta RE seaduse muutmise seadus 04.12.2024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</si>
  <si>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 (muudetud sõnastuses)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</si>
</sst>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5" fillId="0" borderId="0" xfId="1" applyFont="1"/>
    <xf numFmtId="49" fontId="6" fillId="0" borderId="0" xfId="1" applyNumberFormat="1" applyFont="1" applyAlignment="1">
      <alignment horizontal="right" wrapText="1"/>
    </xf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3" fontId="7" fillId="0" borderId="0" xfId="1" applyNumberFormat="1" applyFont="1" applyAlignment="1" applyProtection="1">
      <alignment horizontal="right"/>
      <protection hidden="1"/>
    </xf>
    <xf numFmtId="49" fontId="6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 wrapText="1"/>
    </xf>
    <xf numFmtId="3" fontId="8" fillId="0" borderId="0" xfId="1" applyNumberFormat="1" applyFont="1" applyAlignment="1">
      <alignment horizontal="right" wrapText="1"/>
    </xf>
    <xf numFmtId="3" fontId="9" fillId="0" borderId="0" xfId="1" applyNumberFormat="1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0" fillId="0" borderId="1" xfId="0" applyBorder="1"/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3" fillId="2" borderId="1" xfId="0" applyFont="1" applyFill="1" applyBorder="1"/>
    <xf numFmtId="0" fontId="0" fillId="2" borderId="1" xfId="0" applyFill="1" applyBorder="1"/>
    <xf numFmtId="3" fontId="3" fillId="2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horizontal="center"/>
    </xf>
    <xf numFmtId="0" fontId="16" fillId="0" borderId="0" xfId="0" applyFont="1"/>
    <xf numFmtId="0" fontId="2" fillId="0" borderId="0" xfId="0" applyFont="1" applyAlignment="1">
      <alignment vertical="top" wrapText="1"/>
    </xf>
    <xf numFmtId="0" fontId="13" fillId="2" borderId="2" xfId="0" applyFont="1" applyFill="1" applyBorder="1"/>
    <xf numFmtId="0" fontId="13" fillId="2" borderId="3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wrapText="1"/>
    </xf>
    <xf numFmtId="0" fontId="0" fillId="0" borderId="1" xfId="0" applyBorder="1" applyAlignment="1">
      <alignment vertical="center"/>
    </xf>
    <xf numFmtId="3" fontId="12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3" fontId="8" fillId="0" borderId="0" xfId="1" applyNumberFormat="1" applyFont="1" applyAlignment="1" applyProtection="1">
      <alignment horizontal="right"/>
      <protection hidden="1"/>
    </xf>
    <xf numFmtId="4" fontId="5" fillId="3" borderId="1" xfId="2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13" fillId="2" borderId="2" xfId="0" applyFont="1" applyFill="1" applyBorder="1" applyAlignment="1">
      <alignment horizontal="left"/>
    </xf>
    <xf numFmtId="0" fontId="13" fillId="2" borderId="3" xfId="0" applyFont="1" applyFill="1" applyBorder="1" applyAlignment="1">
      <alignment horizontal="left"/>
    </xf>
    <xf numFmtId="0" fontId="14" fillId="3" borderId="1" xfId="1" applyFont="1" applyFill="1" applyBorder="1" applyAlignment="1">
      <alignment horizontal="left"/>
    </xf>
  </cellXfs>
  <cellStyles count="3">
    <cellStyle name="Normaallaad" xfId="0" builtinId="0"/>
    <cellStyle name="Normaallaad 2" xfId="1" xr:uid="{B35D4B3C-4E10-4461-B78D-806DFA58CCF1}"/>
    <cellStyle name="Normaallaad 4" xfId="2" xr:uid="{2D2E689D-7874-443D-A406-5CC41556F9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4D9D-6C78-418B-907F-2A58BE272641}">
  <sheetPr>
    <pageSetUpPr fitToPage="1"/>
  </sheetPr>
  <dimension ref="A1:K34"/>
  <sheetViews>
    <sheetView tabSelected="1" zoomScaleNormal="100" workbookViewId="0">
      <selection activeCell="E4" sqref="E4"/>
    </sheetView>
  </sheetViews>
  <sheetFormatPr defaultRowHeight="14.5" outlineLevelCol="1" x14ac:dyDescent="0.35"/>
  <cols>
    <col min="1" max="1" width="10.6328125" customWidth="1"/>
    <col min="2" max="2" width="23.6328125" customWidth="1"/>
    <col min="3" max="3" width="7.453125" style="1" customWidth="1"/>
    <col min="4" max="4" width="11.36328125" customWidth="1"/>
    <col min="5" max="5" width="27.90625" customWidth="1"/>
    <col min="6" max="6" width="27.54296875" customWidth="1"/>
    <col min="7" max="7" width="11.08984375" hidden="1" customWidth="1" outlineLevel="1"/>
    <col min="8" max="8" width="9.7265625" hidden="1" customWidth="1" outlineLevel="1"/>
    <col min="9" max="9" width="9.6328125" customWidth="1" collapsed="1"/>
    <col min="10" max="10" width="10.54296875" customWidth="1"/>
    <col min="11" max="11" width="10.81640625" customWidth="1"/>
  </cols>
  <sheetData>
    <row r="1" spans="1:11" x14ac:dyDescent="0.35">
      <c r="D1" s="2"/>
      <c r="E1" s="2"/>
      <c r="K1" s="3" t="s">
        <v>35</v>
      </c>
    </row>
    <row r="2" spans="1:11" ht="14.4" customHeight="1" x14ac:dyDescent="0.35">
      <c r="E2" s="49" t="s">
        <v>47</v>
      </c>
      <c r="F2" s="50"/>
      <c r="G2" s="50"/>
      <c r="H2" s="50"/>
      <c r="I2" s="50"/>
      <c r="J2" s="50"/>
      <c r="K2" s="50"/>
    </row>
    <row r="3" spans="1:11" x14ac:dyDescent="0.35">
      <c r="C3" s="4"/>
      <c r="D3" s="42"/>
      <c r="E3" s="50"/>
      <c r="F3" s="50"/>
      <c r="G3" s="50"/>
      <c r="H3" s="50"/>
      <c r="I3" s="50"/>
      <c r="J3" s="50"/>
      <c r="K3" s="50"/>
    </row>
    <row r="4" spans="1:11" x14ac:dyDescent="0.35">
      <c r="C4" s="4"/>
      <c r="D4" s="4"/>
      <c r="E4" s="4"/>
      <c r="F4" s="4"/>
    </row>
    <row r="5" spans="1:11" x14ac:dyDescent="0.35">
      <c r="A5" s="5" t="s">
        <v>36</v>
      </c>
    </row>
    <row r="6" spans="1:11" x14ac:dyDescent="0.35">
      <c r="A6" s="5"/>
      <c r="F6" s="6" t="s">
        <v>0</v>
      </c>
      <c r="G6" s="9">
        <f>+SUBTOTAL(9,G17:G18)</f>
        <v>1241935</v>
      </c>
      <c r="H6" s="9">
        <f t="shared" ref="H6:I6" si="0">+SUBTOTAL(9,H17:H18)</f>
        <v>0</v>
      </c>
      <c r="I6" s="9">
        <f t="shared" si="0"/>
        <v>1241935</v>
      </c>
      <c r="J6" s="9">
        <f t="shared" ref="J6:K6" si="1">+SUBTOTAL(9,J17:J18)</f>
        <v>0</v>
      </c>
      <c r="K6" s="9">
        <f t="shared" si="1"/>
        <v>1241935</v>
      </c>
    </row>
    <row r="7" spans="1:11" x14ac:dyDescent="0.35">
      <c r="A7" s="5"/>
      <c r="F7" s="12" t="s">
        <v>37</v>
      </c>
      <c r="G7" s="43">
        <f>SUM(G6)</f>
        <v>1241935</v>
      </c>
      <c r="H7" s="43">
        <f t="shared" ref="H7:I7" si="2">SUM(H6)</f>
        <v>0</v>
      </c>
      <c r="I7" s="43">
        <f t="shared" si="2"/>
        <v>1241935</v>
      </c>
      <c r="J7" s="43">
        <f t="shared" ref="J7:K7" si="3">SUM(J6)</f>
        <v>0</v>
      </c>
      <c r="K7" s="43">
        <f t="shared" si="3"/>
        <v>1241935</v>
      </c>
    </row>
    <row r="8" spans="1:11" x14ac:dyDescent="0.35">
      <c r="A8" s="8"/>
      <c r="F8" s="6" t="s">
        <v>1</v>
      </c>
      <c r="G8" s="9">
        <f>SUMIF($F$22:$F$26,"Investeeringud*",G$22:G$26)</f>
        <v>0</v>
      </c>
      <c r="H8" s="9">
        <f t="shared" ref="H8:K8" si="4">SUMIF($F$22:$F$26,"Investeeringud*",H$22:H$26)</f>
        <v>0</v>
      </c>
      <c r="I8" s="9">
        <f t="shared" si="4"/>
        <v>0</v>
      </c>
      <c r="J8" s="9">
        <f t="shared" si="4"/>
        <v>0</v>
      </c>
      <c r="K8" s="9">
        <f t="shared" si="4"/>
        <v>0</v>
      </c>
    </row>
    <row r="9" spans="1:11" x14ac:dyDescent="0.35">
      <c r="A9" s="8"/>
      <c r="F9" s="10" t="s">
        <v>2</v>
      </c>
      <c r="G9" s="9">
        <f>SUMIF($F$22:$F$26,"Kulud*",G$22:G$26)</f>
        <v>-5241551.2799199997</v>
      </c>
      <c r="H9" s="9">
        <f t="shared" ref="H9:K9" si="5">SUMIF($F$22:$F$26,"Kulud*",H$22:H$26)</f>
        <v>-295537.98459999985</v>
      </c>
      <c r="I9" s="9">
        <f t="shared" si="5"/>
        <v>-5537089.2645199988</v>
      </c>
      <c r="J9" s="9">
        <f t="shared" si="5"/>
        <v>26472.0003</v>
      </c>
      <c r="K9" s="9">
        <f t="shared" si="5"/>
        <v>-5510617.2642199993</v>
      </c>
    </row>
    <row r="10" spans="1:11" x14ac:dyDescent="0.35">
      <c r="A10" s="8"/>
      <c r="F10" s="11" t="s">
        <v>3</v>
      </c>
      <c r="G10" s="9">
        <f>SUMIF($F$22:$F$26,"Põhivara kulum*",G$22:G$26)</f>
        <v>-26000</v>
      </c>
      <c r="H10" s="9">
        <f t="shared" ref="H10:K10" si="6">SUMIF($F$22:$F$26,"Põhivara kulum*",H$22:H$26)</f>
        <v>0</v>
      </c>
      <c r="I10" s="9">
        <f t="shared" si="6"/>
        <v>-26000</v>
      </c>
      <c r="J10" s="9">
        <f t="shared" si="6"/>
        <v>0</v>
      </c>
      <c r="K10" s="9">
        <f t="shared" si="6"/>
        <v>-26000</v>
      </c>
    </row>
    <row r="11" spans="1:11" x14ac:dyDescent="0.35">
      <c r="A11" s="8"/>
      <c r="F11" s="11" t="s">
        <v>4</v>
      </c>
      <c r="G11" s="9">
        <f>+SUBTOTAL(9, G28:G30)</f>
        <v>-203054</v>
      </c>
      <c r="H11" s="9">
        <f t="shared" ref="H11:I11" si="7">+SUBTOTAL(9, H28:H30)</f>
        <v>0</v>
      </c>
      <c r="I11" s="9">
        <f t="shared" si="7"/>
        <v>-203054</v>
      </c>
      <c r="J11" s="9">
        <f t="shared" ref="J11:K11" si="8">+SUBTOTAL(9, J28:J30)</f>
        <v>0</v>
      </c>
      <c r="K11" s="9">
        <f t="shared" si="8"/>
        <v>-203054</v>
      </c>
    </row>
    <row r="12" spans="1:11" x14ac:dyDescent="0.35">
      <c r="A12" s="8"/>
      <c r="F12" s="12" t="s">
        <v>5</v>
      </c>
      <c r="G12" s="13">
        <f>SUM(G8:G11)</f>
        <v>-5470605.2799199997</v>
      </c>
      <c r="H12" s="13">
        <f t="shared" ref="H12:I12" si="9">SUM(H8:H11)</f>
        <v>-295537.98459999985</v>
      </c>
      <c r="I12" s="13">
        <f t="shared" si="9"/>
        <v>-5766143.2645199988</v>
      </c>
      <c r="J12" s="13">
        <f t="shared" ref="J12:K12" si="10">SUM(J8:J11)</f>
        <v>26472.0003</v>
      </c>
      <c r="K12" s="13">
        <f t="shared" si="10"/>
        <v>-5739671.2642199993</v>
      </c>
    </row>
    <row r="13" spans="1:11" ht="69.5" customHeight="1" x14ac:dyDescent="0.35">
      <c r="A13" s="14" t="s">
        <v>6</v>
      </c>
      <c r="B13" s="14" t="s">
        <v>7</v>
      </c>
      <c r="C13" s="15" t="s">
        <v>8</v>
      </c>
      <c r="D13" s="14" t="s">
        <v>9</v>
      </c>
      <c r="E13" s="14" t="s">
        <v>10</v>
      </c>
      <c r="F13" s="14" t="s">
        <v>11</v>
      </c>
      <c r="G13" s="44" t="s">
        <v>38</v>
      </c>
      <c r="H13" s="44" t="s">
        <v>39</v>
      </c>
      <c r="I13" s="44" t="s">
        <v>43</v>
      </c>
      <c r="J13" s="46" t="s">
        <v>46</v>
      </c>
      <c r="K13" s="44" t="s">
        <v>40</v>
      </c>
    </row>
    <row r="14" spans="1:11" ht="34.5" customHeight="1" x14ac:dyDescent="0.35">
      <c r="A14" s="16"/>
      <c r="B14" s="16"/>
      <c r="C14" s="17"/>
      <c r="D14" s="18"/>
      <c r="E14" s="19"/>
      <c r="F14" s="20" t="s">
        <v>12</v>
      </c>
      <c r="G14" s="39"/>
      <c r="H14" s="39" t="s">
        <v>41</v>
      </c>
      <c r="I14" s="18"/>
      <c r="J14" s="47" t="s">
        <v>44</v>
      </c>
      <c r="K14" s="38"/>
    </row>
    <row r="15" spans="1:11" ht="18" customHeight="1" x14ac:dyDescent="0.35">
      <c r="A15" s="18" t="s">
        <v>13</v>
      </c>
      <c r="B15" s="18" t="s">
        <v>13</v>
      </c>
      <c r="C15" s="21" t="s">
        <v>13</v>
      </c>
      <c r="D15" s="18"/>
      <c r="E15" s="19"/>
      <c r="F15" s="20" t="s">
        <v>14</v>
      </c>
      <c r="G15" s="40"/>
      <c r="H15" s="45" t="s">
        <v>42</v>
      </c>
      <c r="I15" s="18"/>
      <c r="J15" s="48" t="s">
        <v>45</v>
      </c>
      <c r="K15" s="38"/>
    </row>
    <row r="16" spans="1:11" x14ac:dyDescent="0.35">
      <c r="A16" s="52" t="s">
        <v>15</v>
      </c>
      <c r="B16" s="53"/>
      <c r="C16" s="22"/>
      <c r="D16" s="23"/>
      <c r="E16" s="23"/>
      <c r="F16" s="23"/>
      <c r="G16" s="24">
        <f>+SUBTOTAL(9, G17:G18)</f>
        <v>1241935</v>
      </c>
      <c r="H16" s="24">
        <f t="shared" ref="H16:K16" si="11">+SUBTOTAL(9, H17:H18)</f>
        <v>0</v>
      </c>
      <c r="I16" s="24">
        <f t="shared" si="11"/>
        <v>1241935</v>
      </c>
      <c r="J16" s="24">
        <f t="shared" si="11"/>
        <v>0</v>
      </c>
      <c r="K16" s="24">
        <f t="shared" si="11"/>
        <v>1241935</v>
      </c>
    </row>
    <row r="17" spans="1:11" s="35" customFormat="1" ht="26" x14ac:dyDescent="0.35">
      <c r="A17" s="28" t="s">
        <v>16</v>
      </c>
      <c r="B17" s="28" t="s">
        <v>17</v>
      </c>
      <c r="C17" s="36">
        <v>10</v>
      </c>
      <c r="D17" s="38"/>
      <c r="E17" s="38"/>
      <c r="F17" s="41" t="s">
        <v>24</v>
      </c>
      <c r="G17" s="7">
        <v>110000</v>
      </c>
      <c r="H17" s="7"/>
      <c r="I17" s="7">
        <f>+G17+H17</f>
        <v>110000</v>
      </c>
      <c r="J17" s="28"/>
      <c r="K17" s="7">
        <f>+I17+J17</f>
        <v>110000</v>
      </c>
    </row>
    <row r="18" spans="1:11" x14ac:dyDescent="0.35">
      <c r="A18" s="25"/>
      <c r="B18" s="25"/>
      <c r="C18" s="36" t="s">
        <v>25</v>
      </c>
      <c r="D18" s="18"/>
      <c r="E18" s="18"/>
      <c r="F18" s="37" t="s">
        <v>26</v>
      </c>
      <c r="G18" s="26">
        <v>1131935</v>
      </c>
      <c r="H18" s="18"/>
      <c r="I18" s="7">
        <f t="shared" ref="I18:I30" si="12">+G18+H18</f>
        <v>1131935</v>
      </c>
      <c r="J18" s="25"/>
      <c r="K18" s="7">
        <f t="shared" ref="K18:K30" si="13">+I18+J18</f>
        <v>1131935</v>
      </c>
    </row>
    <row r="19" spans="1:11" x14ac:dyDescent="0.35">
      <c r="A19" s="52" t="s">
        <v>27</v>
      </c>
      <c r="B19" s="53"/>
      <c r="C19" s="22"/>
      <c r="D19" s="23"/>
      <c r="E19" s="23"/>
      <c r="F19" s="23"/>
      <c r="G19" s="24">
        <f>+SUBTOTAL(9, G20:G26)</f>
        <v>-5267551.2799199997</v>
      </c>
      <c r="H19" s="24">
        <f t="shared" ref="H19:I19" si="14">+SUBTOTAL(9, H20:H26)</f>
        <v>-295537.98459999985</v>
      </c>
      <c r="I19" s="24">
        <f t="shared" si="14"/>
        <v>-5563089.2645199988</v>
      </c>
      <c r="J19" s="24">
        <f t="shared" ref="J19:K19" si="15">+SUBTOTAL(9, J20:J26)</f>
        <v>26472.0003</v>
      </c>
      <c r="K19" s="24">
        <f t="shared" si="15"/>
        <v>-5536617.2642199993</v>
      </c>
    </row>
    <row r="20" spans="1:11" x14ac:dyDescent="0.35">
      <c r="A20" s="33" t="s">
        <v>34</v>
      </c>
      <c r="B20" s="34"/>
      <c r="C20" s="27"/>
      <c r="D20" s="23"/>
      <c r="E20" s="23"/>
      <c r="F20" s="23"/>
      <c r="G20" s="24">
        <f>+SUBTOTAL(9, G21:G26)</f>
        <v>-5267551.2799199997</v>
      </c>
      <c r="H20" s="24">
        <f t="shared" ref="H20:I20" si="16">+SUBTOTAL(9, H21:H26)</f>
        <v>-295537.98459999985</v>
      </c>
      <c r="I20" s="24">
        <f t="shared" si="16"/>
        <v>-5563089.2645199988</v>
      </c>
      <c r="J20" s="24">
        <f t="shared" ref="J20:K20" si="17">+SUBTOTAL(9, J21:J26)</f>
        <v>26472.0003</v>
      </c>
      <c r="K20" s="24">
        <f t="shared" si="17"/>
        <v>-5536617.2642199993</v>
      </c>
    </row>
    <row r="21" spans="1:11" x14ac:dyDescent="0.35">
      <c r="A21" s="54" t="s">
        <v>18</v>
      </c>
      <c r="B21" s="54"/>
      <c r="C21" s="27"/>
      <c r="D21" s="23"/>
      <c r="E21" s="23"/>
      <c r="F21" s="23"/>
      <c r="G21" s="24">
        <f>+SUBTOTAL(9, G22:G26)</f>
        <v>-5267551.2799199997</v>
      </c>
      <c r="H21" s="24">
        <f t="shared" ref="H21:I21" si="18">+SUBTOTAL(9, H22:H26)</f>
        <v>-295537.98459999985</v>
      </c>
      <c r="I21" s="24">
        <f t="shared" si="18"/>
        <v>-5563089.2645199988</v>
      </c>
      <c r="J21" s="24">
        <f t="shared" ref="J21:K21" si="19">+SUBTOTAL(9, J22:J26)</f>
        <v>26472.0003</v>
      </c>
      <c r="K21" s="24">
        <f t="shared" si="19"/>
        <v>-5536617.2642199993</v>
      </c>
    </row>
    <row r="22" spans="1:11" s="35" customFormat="1" x14ac:dyDescent="0.3">
      <c r="A22" s="25" t="s">
        <v>29</v>
      </c>
      <c r="B22" s="28" t="s">
        <v>28</v>
      </c>
      <c r="C22" s="36">
        <v>10</v>
      </c>
      <c r="D22" s="28" t="s">
        <v>30</v>
      </c>
      <c r="E22" s="28" t="s">
        <v>31</v>
      </c>
      <c r="F22" s="28" t="s">
        <v>2</v>
      </c>
      <c r="G22" s="26">
        <v>-25252.58</v>
      </c>
      <c r="H22" s="38"/>
      <c r="I22" s="7">
        <f t="shared" si="12"/>
        <v>-25252.58</v>
      </c>
      <c r="J22" s="28"/>
      <c r="K22" s="7">
        <f t="shared" si="13"/>
        <v>-25252.58</v>
      </c>
    </row>
    <row r="23" spans="1:11" s="35" customFormat="1" x14ac:dyDescent="0.3">
      <c r="A23" s="25"/>
      <c r="B23" s="28"/>
      <c r="C23" s="28" t="s">
        <v>20</v>
      </c>
      <c r="D23" s="38"/>
      <c r="E23" s="38"/>
      <c r="F23" s="28" t="s">
        <v>2</v>
      </c>
      <c r="G23" s="26">
        <v>-3356328.9999699998</v>
      </c>
      <c r="H23" s="7">
        <v>-295537.98459999985</v>
      </c>
      <c r="I23" s="7">
        <f t="shared" si="12"/>
        <v>-3651866.9845699994</v>
      </c>
      <c r="J23" s="28"/>
      <c r="K23" s="7">
        <f t="shared" si="13"/>
        <v>-3651866.9845699994</v>
      </c>
    </row>
    <row r="24" spans="1:11" s="35" customFormat="1" x14ac:dyDescent="0.3">
      <c r="A24" s="25"/>
      <c r="B24" s="28"/>
      <c r="C24" s="28" t="s">
        <v>20</v>
      </c>
      <c r="D24" s="28" t="s">
        <v>32</v>
      </c>
      <c r="E24" s="28" t="s">
        <v>33</v>
      </c>
      <c r="F24" s="28" t="s">
        <v>2</v>
      </c>
      <c r="G24" s="26">
        <v>-331146.69994999992</v>
      </c>
      <c r="H24" s="38"/>
      <c r="I24" s="7">
        <f t="shared" si="12"/>
        <v>-331146.69994999992</v>
      </c>
      <c r="J24" s="7">
        <v>26472.0003</v>
      </c>
      <c r="K24" s="7">
        <f t="shared" si="13"/>
        <v>-304674.69964999991</v>
      </c>
    </row>
    <row r="25" spans="1:11" s="35" customFormat="1" x14ac:dyDescent="0.3">
      <c r="A25" s="25"/>
      <c r="B25" s="28"/>
      <c r="C25" s="36">
        <v>40</v>
      </c>
      <c r="D25" s="28"/>
      <c r="E25" s="28"/>
      <c r="F25" s="28" t="s">
        <v>2</v>
      </c>
      <c r="G25" s="26">
        <v>-1528823</v>
      </c>
      <c r="H25" s="38"/>
      <c r="I25" s="7">
        <f t="shared" si="12"/>
        <v>-1528823</v>
      </c>
      <c r="J25" s="28"/>
      <c r="K25" s="7">
        <f t="shared" si="13"/>
        <v>-1528823</v>
      </c>
    </row>
    <row r="26" spans="1:11" s="35" customFormat="1" x14ac:dyDescent="0.3">
      <c r="A26" s="25"/>
      <c r="B26" s="28"/>
      <c r="C26" s="36">
        <v>60</v>
      </c>
      <c r="D26" s="28"/>
      <c r="F26" s="28" t="s">
        <v>3</v>
      </c>
      <c r="G26" s="26">
        <v>-26000</v>
      </c>
      <c r="H26" s="38"/>
      <c r="I26" s="7">
        <f t="shared" si="12"/>
        <v>-26000</v>
      </c>
      <c r="J26" s="28"/>
      <c r="K26" s="7">
        <f t="shared" si="13"/>
        <v>-26000</v>
      </c>
    </row>
    <row r="27" spans="1:11" s="31" customFormat="1" x14ac:dyDescent="0.35">
      <c r="A27" s="22" t="s">
        <v>19</v>
      </c>
      <c r="B27" s="29"/>
      <c r="C27" s="30"/>
      <c r="D27" s="29"/>
      <c r="E27" s="29"/>
      <c r="F27" s="29"/>
      <c r="G27" s="24">
        <f>+SUBTOTAL(9, G28:G30)</f>
        <v>-203054</v>
      </c>
      <c r="H27" s="24">
        <f t="shared" ref="H27:K27" si="20">+SUBTOTAL(9, H28:H30)</f>
        <v>0</v>
      </c>
      <c r="I27" s="24">
        <f t="shared" si="20"/>
        <v>-203054</v>
      </c>
      <c r="J27" s="24">
        <f t="shared" si="20"/>
        <v>0</v>
      </c>
      <c r="K27" s="24">
        <f t="shared" si="20"/>
        <v>-203054</v>
      </c>
    </row>
    <row r="28" spans="1:11" x14ac:dyDescent="0.35">
      <c r="A28" s="25" t="s">
        <v>16</v>
      </c>
      <c r="B28" s="25" t="s">
        <v>17</v>
      </c>
      <c r="C28" s="28" t="s">
        <v>21</v>
      </c>
      <c r="D28" s="28"/>
      <c r="E28" s="28"/>
      <c r="F28" s="28" t="s">
        <v>22</v>
      </c>
      <c r="G28" s="7">
        <v>-41975</v>
      </c>
      <c r="H28" s="18"/>
      <c r="I28" s="7">
        <f t="shared" si="12"/>
        <v>-41975</v>
      </c>
      <c r="J28" s="25"/>
      <c r="K28" s="7">
        <f t="shared" si="13"/>
        <v>-41975</v>
      </c>
    </row>
    <row r="29" spans="1:11" x14ac:dyDescent="0.35">
      <c r="A29" s="25"/>
      <c r="B29" s="25"/>
      <c r="C29" s="28" t="s">
        <v>21</v>
      </c>
      <c r="D29" s="28" t="s">
        <v>32</v>
      </c>
      <c r="E29" s="28" t="s">
        <v>33</v>
      </c>
      <c r="F29" s="28" t="s">
        <v>22</v>
      </c>
      <c r="G29" s="7">
        <v>-72852</v>
      </c>
      <c r="H29" s="18"/>
      <c r="I29" s="7">
        <f t="shared" si="12"/>
        <v>-72852</v>
      </c>
      <c r="J29" s="25"/>
      <c r="K29" s="7">
        <f t="shared" si="13"/>
        <v>-72852</v>
      </c>
    </row>
    <row r="30" spans="1:11" x14ac:dyDescent="0.35">
      <c r="A30" s="25"/>
      <c r="B30" s="25"/>
      <c r="C30" s="36">
        <v>40</v>
      </c>
      <c r="D30" s="28"/>
      <c r="E30" s="28"/>
      <c r="F30" s="28" t="s">
        <v>22</v>
      </c>
      <c r="G30" s="7">
        <v>-88227</v>
      </c>
      <c r="H30" s="18"/>
      <c r="I30" s="7">
        <f t="shared" si="12"/>
        <v>-88227</v>
      </c>
      <c r="J30" s="25"/>
      <c r="K30" s="7">
        <f t="shared" si="13"/>
        <v>-88227</v>
      </c>
    </row>
    <row r="31" spans="1:11" ht="14.4" customHeight="1" x14ac:dyDescent="0.35"/>
    <row r="32" spans="1:11" ht="14.4" customHeight="1" x14ac:dyDescent="0.35">
      <c r="A32" s="51" t="s">
        <v>23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</row>
    <row r="33" spans="1:11" ht="27.5" customHeight="1" x14ac:dyDescent="0.3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</row>
    <row r="34" spans="1:11" x14ac:dyDescent="0.35">
      <c r="A34" s="32"/>
      <c r="B34" s="32"/>
      <c r="C34" s="32"/>
      <c r="D34" s="32"/>
      <c r="E34" s="32"/>
      <c r="F34" s="32"/>
    </row>
  </sheetData>
  <autoFilter ref="A13:F29" xr:uid="{00000000-0001-0000-0000-000000000000}"/>
  <mergeCells count="5">
    <mergeCell ref="E2:K3"/>
    <mergeCell ref="A32:K33"/>
    <mergeCell ref="A16:B16"/>
    <mergeCell ref="A19:B19"/>
    <mergeCell ref="A21:B21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Lk &amp;P &amp;N-st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E417755ECBB5488FF4B606C352B7C3" ma:contentTypeVersion="11" ma:contentTypeDescription="Create a new document." ma:contentTypeScope="" ma:versionID="975d1fc740f3dec1ef983c80ce9978b5">
  <xsd:schema xmlns:xsd="http://www.w3.org/2001/XMLSchema" xmlns:xs="http://www.w3.org/2001/XMLSchema" xmlns:p="http://schemas.microsoft.com/office/2006/metadata/properties" xmlns:ns2="e6f0d7a7-7317-4211-b722-0acf268d17fd" xmlns:ns3="9b483750-598d-46a0-877d-052f8f804d23" targetNamespace="http://schemas.microsoft.com/office/2006/metadata/properties" ma:root="true" ma:fieldsID="075d3f06a62957004ececc2406515c35" ns2:_="" ns3:_="">
    <xsd:import namespace="e6f0d7a7-7317-4211-b722-0acf268d17fd"/>
    <xsd:import namespace="9b483750-598d-46a0-877d-052f8f804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0d7a7-7317-4211-b722-0acf268d17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83750-598d-46a0-877d-052f8f804d2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f02065d-4fa9-4554-ae9c-ae72b0922f8b}" ma:internalName="TaxCatchAll" ma:showField="CatchAllData" ma:web="9b483750-598d-46a0-877d-052f8f804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483750-598d-46a0-877d-052f8f804d23" xsi:nil="true"/>
    <lcf76f155ced4ddcb4097134ff3c332f xmlns="e6f0d7a7-7317-4211-b722-0acf268d17f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9FE2EBE-076E-4E18-B13A-F9F8F0897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f0d7a7-7317-4211-b722-0acf268d17fd"/>
    <ds:schemaRef ds:uri="9b483750-598d-46a0-877d-052f8f804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042C7D-CD65-49A8-9066-B05346E45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490A52-2BBF-431F-859D-02906A96588F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e6f0d7a7-7317-4211-b722-0acf268d17f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9b483750-598d-46a0-877d-052f8f804d2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5 TI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 - MKM</cp:lastModifiedBy>
  <cp:lastPrinted>2024-01-08T04:31:21Z</cp:lastPrinted>
  <dcterms:created xsi:type="dcterms:W3CDTF">2022-12-27T12:48:44Z</dcterms:created>
  <dcterms:modified xsi:type="dcterms:W3CDTF">2024-12-05T12:30:05Z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0x01010093E417755ECBB5488FF4B606C352B7C3</vt:lpwstr>
  </property>
  <property fmtid="{D5CDD505-2E9C-101B-9397-08002B2CF9AE}" pid="3" name="Order">
    <vt:r8>686800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2024-06-20T16:36:08Z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3c33786e-bf2e-4fcb-8be9-60e64474bf84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